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13" lockStructure="1"/>
  <bookViews>
    <workbookView windowWidth="27945" windowHeight="12255"/>
  </bookViews>
  <sheets>
    <sheet name="工程量清单 " sheetId="2" r:id="rId1"/>
  </sheets>
  <definedNames>
    <definedName name="_xlnm._FilterDatabase" localSheetId="0" hidden="1">'工程量清单 '!$1:$42</definedName>
    <definedName name="_xlnm.Print_Titles" localSheetId="0">'工程量清单 '!$1:$3</definedName>
    <definedName name="_xlnm.Print_Area" localSheetId="0">'工程量清单 '!$A$1:$G$40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<sst xmlns="http://schemas.openxmlformats.org/spreadsheetml/2006/main" count="124" uniqueCount="72">
  <si>
    <t>吉安港峡江港区王家村作业区货运码头一期工程工程试验检测服务询比采购固化清单</t>
  </si>
  <si>
    <t xml:space="preserve"> 标段号：DWJ-JC</t>
  </si>
  <si>
    <t>序号</t>
  </si>
  <si>
    <t>项目名称</t>
  </si>
  <si>
    <t>单位</t>
  </si>
  <si>
    <t>检测数量</t>
  </si>
  <si>
    <t>单价（元）</t>
  </si>
  <si>
    <t>合价（元）</t>
  </si>
  <si>
    <t>备注</t>
  </si>
  <si>
    <t>码头、引桥水工结构检测</t>
  </si>
  <si>
    <t>码头平台结构基础（灌注桩）</t>
  </si>
  <si>
    <t>1.1.1</t>
  </si>
  <si>
    <t>超声波法</t>
  </si>
  <si>
    <t>根</t>
  </si>
  <si>
    <t>检测依据及数量：检测数量参考 JTS 240-2020 规范 3.4.2.1条及设计图纸规定：超声波检测桩数为总桩数的100%。</t>
  </si>
  <si>
    <t>1.1.2</t>
  </si>
  <si>
    <t>承载力（静载试验）</t>
  </si>
  <si>
    <t>吨</t>
  </si>
  <si>
    <t>检测依据及数量：JTS 240-2020规范3.4.1条：不小于2根，根据设计图纸的要求为2根，预估加载量为1000吨每根。</t>
  </si>
  <si>
    <t>1.1.3</t>
  </si>
  <si>
    <t>桩身完整性（钻芯法）</t>
  </si>
  <si>
    <t>m</t>
  </si>
  <si>
    <t>检测依据及数量：检测数量根据设计图纸的要求的桩基长度，参考JTS 240-2020规范3.4.2.2条对于岩灌注桩钻芯法检测数量宜取总数的3%~5%且不少于2根，8.4.21条规定桩径小于1.2m的的钻孔数量可为1个~2个，孔径为1.2m~1.6m的桩的钻孔数量宜为2个孔径。设计图纸的要求，检测根数为3根，每根桩取2孔，孔深=桩长+3倍桩径=（13.6+3*1.3）=17.5m，取2根，每根桩取2孔，孔深=桩长+3倍桩径=（19.4+3*1.3）=23.3m，取1根，每根桩取2孔。</t>
  </si>
  <si>
    <t>码头水工结构基础（钢管桩）</t>
  </si>
  <si>
    <t>1.2.1</t>
  </si>
  <si>
    <t>钢结构检测</t>
  </si>
  <si>
    <t>水工建筑物钢结构检测（钢管桩、钢横撑）</t>
  </si>
  <si>
    <t>2.1.1</t>
  </si>
  <si>
    <t>焊缝质量(超声波法)</t>
  </si>
  <si>
    <t>检测依据：详见JTS 257-2008《水运工程质量检验标准》。</t>
  </si>
  <si>
    <t>2.1.2</t>
  </si>
  <si>
    <t>钢材厚度</t>
  </si>
  <si>
    <t>件</t>
  </si>
  <si>
    <t>2.1.3</t>
  </si>
  <si>
    <t>涂层厚度</t>
  </si>
  <si>
    <t>部件</t>
  </si>
  <si>
    <t>2.1.4</t>
  </si>
  <si>
    <t>涂层附着力</t>
  </si>
  <si>
    <t>检测依据：详见JTS 257-2008《水运工程质量检验标准》；《 色漆和清漆 拉开法附着力试验》GB/T 5210-2006拉开法每个构件至少6处；《色漆和清漆 划格试验》GB/T 9286-2021划格法每个构件至少6处。</t>
  </si>
  <si>
    <t>1#引桥</t>
  </si>
  <si>
    <t>2.2.1</t>
  </si>
  <si>
    <t>2.2.2</t>
  </si>
  <si>
    <t>2.2.3</t>
  </si>
  <si>
    <t>防火涂层厚度</t>
  </si>
  <si>
    <t>2.2.4</t>
  </si>
  <si>
    <t>防腐涂层厚度</t>
  </si>
  <si>
    <t>2.2.5</t>
  </si>
  <si>
    <t>2#引桥</t>
  </si>
  <si>
    <t>2.3.1</t>
  </si>
  <si>
    <t>2.3.2</t>
  </si>
  <si>
    <t>2.3.3</t>
  </si>
  <si>
    <t>2.3.4</t>
  </si>
  <si>
    <t>2.3.5</t>
  </si>
  <si>
    <t>生产建筑物及辅助物钢结构检测（卸料库棚）</t>
  </si>
  <si>
    <t>2.4.1</t>
  </si>
  <si>
    <t>2.4.2</t>
  </si>
  <si>
    <t>2.4.3</t>
  </si>
  <si>
    <t>2.4.4</t>
  </si>
  <si>
    <t>2.4.5</t>
  </si>
  <si>
    <t>陆域形成地基处理</t>
  </si>
  <si>
    <t>地基处理监测检测</t>
  </si>
  <si>
    <t>3.3.1</t>
  </si>
  <si>
    <t>标贯试验点</t>
  </si>
  <si>
    <t>处</t>
  </si>
  <si>
    <t>检测依据：检测数量根据设计图纸的要求为8处。</t>
  </si>
  <si>
    <t>3.3.2</t>
  </si>
  <si>
    <t>地基荷载试验（A区）</t>
  </si>
  <si>
    <t>检测依据：根据设计图纸要求A区强夯处理完后，地基承载力不低于80kPa,检测数量为3处。</t>
  </si>
  <si>
    <t>3.3.3</t>
  </si>
  <si>
    <t>地基荷载试验（B区）</t>
  </si>
  <si>
    <t>检测依据：根据设计图纸要求A区强夯处理完后，地基承载力不低于150kPa,检测数量为3处。</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</si>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</sst>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5">
    <font>
      <sz val="11"/>
      <color theme="1"/>
      <name val="宋体"/>
      <charset val="134"/>
      <scheme val="minor"/>
    </font>
    <font>
      <sz val="16"/>
      <name val="Times New Roman"/>
      <charset val="134"/>
    </font>
    <font>
      <sz val="12"/>
      <name val="宋体"/>
      <charset val="134"/>
    </font>
    <font>
      <b/>
      <sz val="16"/>
      <name val="Times New Roman"/>
      <charset val="134"/>
    </font>
    <font>
      <sz val="16"/>
      <color theme="1"/>
      <name val="Times New Roman"/>
      <charset val="134"/>
    </font>
    <font>
      <b/>
      <sz val="16"/>
      <name val="宋体"/>
      <charset val="134"/>
    </font>
    <font>
      <sz val="16"/>
      <name val="宋体"/>
      <charset val="134"/>
    </font>
    <font>
      <sz val="16"/>
      <color theme="1"/>
      <name val="宋体"/>
      <charset val="134"/>
    </font>
    <font>
      <sz val="12"/>
      <color theme="1"/>
      <name val="宋体"/>
      <charset val="134"/>
    </font>
    <font>
      <b/>
      <sz val="12"/>
      <name val="宋体"/>
      <charset val="134"/>
    </font>
    <font>
      <b/>
      <sz val="12"/>
      <color theme="1"/>
      <name val="宋体"/>
      <charset val="134"/>
    </font>
    <font>
      <sz val="12"/>
      <color rgb="FF000000"/>
      <name val="宋体"/>
      <charset val="134"/>
    </font>
    <font>
      <b/>
      <sz val="12"/>
      <color rgb="FF000000"/>
      <name val="宋体"/>
      <charset val="134"/>
    </font>
    <font>
      <sz val="10"/>
      <name val="宋体"/>
      <charset val="134"/>
    </font>
    <font>
      <b/>
      <sz val="14"/>
      <name val="宋体"/>
      <charset val="134"/>
    </font>
    <font>
      <b/>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3" borderId="13" applyNumberFormat="0" applyAlignment="0" applyProtection="0">
      <alignment vertical="center"/>
    </xf>
    <xf numFmtId="0" fontId="25" fillId="4" borderId="14" applyNumberFormat="0" applyAlignment="0" applyProtection="0">
      <alignment vertical="center"/>
    </xf>
    <xf numFmtId="0" fontId="26" fillId="4" borderId="13" applyNumberFormat="0" applyAlignment="0" applyProtection="0">
      <alignment vertical="center"/>
    </xf>
    <xf numFmtId="0" fontId="27" fillId="5"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49">
    <xf numFmtId="0" fontId="0" fillId="0" borderId="0" xfId="0">
      <alignment vertical="center"/>
    </xf>
    <xf numFmtId="0" fontId="1"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176" fontId="1" fillId="0" borderId="0" xfId="0" applyNumberFormat="1"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5" fillId="0" borderId="0" xfId="49" applyFont="1" applyFill="1" applyAlignment="1" applyProtection="1">
      <alignment horizontal="center" vertical="center" wrapText="1"/>
    </xf>
    <xf numFmtId="176" fontId="6" fillId="0" borderId="0" xfId="49" applyNumberFormat="1" applyFont="1" applyFill="1" applyAlignment="1" applyProtection="1">
      <alignment horizontal="center" vertical="center" wrapText="1"/>
    </xf>
    <xf numFmtId="0" fontId="7" fillId="0" borderId="0" xfId="49"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49" applyFont="1" applyFill="1" applyAlignment="1" applyProtection="1">
      <alignment horizontal="center" vertical="center" wrapText="1"/>
    </xf>
    <xf numFmtId="176" fontId="2" fillId="0" borderId="0" xfId="49" applyNumberFormat="1" applyFont="1" applyFill="1" applyAlignment="1" applyProtection="1">
      <alignment horizontal="center" vertical="center" wrapText="1"/>
    </xf>
    <xf numFmtId="0" fontId="8" fillId="0" borderId="0" xfId="49" applyFont="1" applyFill="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177" fontId="9" fillId="0" borderId="2" xfId="49" applyNumberFormat="1" applyFont="1" applyFill="1" applyBorder="1" applyAlignment="1" applyProtection="1">
      <alignment horizontal="center" vertical="center" wrapText="1"/>
    </xf>
    <xf numFmtId="176" fontId="9" fillId="0" borderId="2" xfId="49" applyNumberFormat="1"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protection locked="0"/>
    </xf>
    <xf numFmtId="176" fontId="9" fillId="0" borderId="5" xfId="0" applyNumberFormat="1" applyFont="1" applyFill="1" applyBorder="1" applyAlignment="1" applyProtection="1">
      <alignment horizontal="center" vertical="center" wrapText="1"/>
    </xf>
    <xf numFmtId="0" fontId="8" fillId="0" borderId="6" xfId="0" applyFont="1" applyFill="1" applyBorder="1" applyAlignment="1" applyProtection="1">
      <alignment horizontal="left" vertical="center"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protection locked="0"/>
    </xf>
    <xf numFmtId="176" fontId="11" fillId="0" borderId="5" xfId="0" applyNumberFormat="1"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left" vertical="center" wrapText="1"/>
    </xf>
    <xf numFmtId="0" fontId="13" fillId="0" borderId="0" xfId="0" applyFont="1" applyFill="1" applyAlignment="1" applyProtection="1">
      <alignment horizontal="left" vertical="center" wrapText="1"/>
    </xf>
    <xf numFmtId="0" fontId="8"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left" vertical="center" wrapText="1"/>
    </xf>
    <xf numFmtId="0" fontId="5" fillId="0" borderId="0" xfId="0" applyFont="1" applyFill="1" applyAlignment="1" applyProtection="1">
      <alignment horizontal="center" vertical="center" wrapText="1"/>
    </xf>
    <xf numFmtId="0" fontId="2" fillId="0"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protection locked="0"/>
    </xf>
    <xf numFmtId="176" fontId="10" fillId="0" borderId="5"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176" fontId="14" fillId="0" borderId="8" xfId="0" applyNumberFormat="1"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view="pageBreakPreview" zoomScaleNormal="100" topLeftCell="A34" workbookViewId="0">
      <selection activeCell="F4" sqref="F4"/>
    </sheetView>
  </sheetViews>
  <sheetFormatPr defaultColWidth="9" defaultRowHeight="25.2" customHeight="1" outlineLevelCol="7"/>
  <cols>
    <col min="1" max="1" width="7.75" style="1" customWidth="1"/>
    <col min="2" max="2" width="24.25" style="1" customWidth="1"/>
    <col min="3" max="3" width="8.23333333333333" style="1" customWidth="1"/>
    <col min="4" max="4" width="10.1333333333333" style="1" customWidth="1"/>
    <col min="5" max="5" width="12.8916666666667" style="1" customWidth="1"/>
    <col min="6" max="6" width="14" style="4" customWidth="1"/>
    <col min="7" max="7" width="88.225" style="5" customWidth="1"/>
    <col min="8" max="8" width="52.125" style="1" customWidth="1"/>
    <col min="9" max="16384" width="9" style="1"/>
  </cols>
  <sheetData>
    <row r="1" s="1" customFormat="1" ht="46" customHeight="1" spans="1:8">
      <c r="A1" s="6" t="s">
        <v>0</v>
      </c>
      <c r="B1" s="6"/>
      <c r="C1" s="6"/>
      <c r="D1" s="6"/>
      <c r="E1" s="6"/>
      <c r="F1" s="7"/>
      <c r="G1" s="8"/>
      <c r="H1" s="9"/>
    </row>
    <row r="2" s="2" customFormat="1" ht="30" customHeight="1" spans="1:7">
      <c r="A2" s="10" t="s">
        <v>1</v>
      </c>
      <c r="B2" s="10"/>
      <c r="C2" s="11"/>
      <c r="D2" s="11"/>
      <c r="E2" s="11"/>
      <c r="F2" s="12"/>
      <c r="G2" s="13"/>
    </row>
    <row r="3" s="2" customFormat="1" ht="37" customHeight="1" spans="1:7">
      <c r="A3" s="14" t="s">
        <v>2</v>
      </c>
      <c r="B3" s="15" t="s">
        <v>3</v>
      </c>
      <c r="C3" s="15" t="s">
        <v>4</v>
      </c>
      <c r="D3" s="15" t="s">
        <v>5</v>
      </c>
      <c r="E3" s="16" t="s">
        <v>6</v>
      </c>
      <c r="F3" s="17" t="s">
        <v>7</v>
      </c>
      <c r="G3" s="18" t="s">
        <v>8</v>
      </c>
    </row>
    <row r="4" s="1" customFormat="1" ht="40" customHeight="1" spans="1:8">
      <c r="A4" s="19">
        <v>1</v>
      </c>
      <c r="B4" s="20" t="s">
        <v>9</v>
      </c>
      <c r="C4" s="20"/>
      <c r="D4" s="20"/>
      <c r="E4" s="21"/>
      <c r="F4" s="22">
        <f>F5+F9</f>
        <v>0</v>
      </c>
      <c r="G4" s="23"/>
      <c r="H4" s="9"/>
    </row>
    <row r="5" s="1" customFormat="1" ht="40" customHeight="1" spans="1:8">
      <c r="A5" s="24">
        <v>1.1</v>
      </c>
      <c r="B5" s="25" t="s">
        <v>10</v>
      </c>
      <c r="C5" s="26"/>
      <c r="D5" s="25"/>
      <c r="E5" s="27"/>
      <c r="F5" s="28">
        <f>ROUND(SUM(F6:F8),2)</f>
        <v>0</v>
      </c>
      <c r="G5" s="23"/>
      <c r="H5" s="9"/>
    </row>
    <row r="6" s="1" customFormat="1" ht="40" customHeight="1" spans="1:8">
      <c r="A6" s="24" t="s">
        <v>11</v>
      </c>
      <c r="B6" s="29" t="s">
        <v>12</v>
      </c>
      <c r="C6" s="30" t="s">
        <v>13</v>
      </c>
      <c r="D6" s="30">
        <v>6</v>
      </c>
      <c r="E6" s="27"/>
      <c r="F6" s="28">
        <f>ROUND(D6*E6,2)</f>
        <v>0</v>
      </c>
      <c r="G6" s="23" t="s">
        <v>14</v>
      </c>
      <c r="H6" s="9"/>
    </row>
    <row r="7" s="1" customFormat="1" ht="40" customHeight="1" spans="1:8">
      <c r="A7" s="24" t="s">
        <v>15</v>
      </c>
      <c r="B7" s="29" t="s">
        <v>16</v>
      </c>
      <c r="C7" s="30" t="s">
        <v>17</v>
      </c>
      <c r="D7" s="30">
        <f>1000*2</f>
        <v>2000</v>
      </c>
      <c r="E7" s="31"/>
      <c r="F7" s="28">
        <f>ROUND(D7*E7,2)</f>
        <v>0</v>
      </c>
      <c r="G7" s="32" t="s">
        <v>18</v>
      </c>
      <c r="H7" s="9"/>
    </row>
    <row r="8" s="1" customFormat="1" ht="91" customHeight="1" spans="1:8">
      <c r="A8" s="24" t="s">
        <v>19</v>
      </c>
      <c r="B8" s="29" t="s">
        <v>20</v>
      </c>
      <c r="C8" s="30" t="s">
        <v>21</v>
      </c>
      <c r="D8" s="30">
        <f>2*(17.5*2+23.3)</f>
        <v>116.6</v>
      </c>
      <c r="E8" s="31"/>
      <c r="F8" s="28">
        <f>ROUND(D8*E8,2)</f>
        <v>0</v>
      </c>
      <c r="G8" s="23" t="s">
        <v>22</v>
      </c>
      <c r="H8" s="33"/>
    </row>
    <row r="9" s="1" customFormat="1" ht="39" customHeight="1" spans="1:8">
      <c r="A9" s="34">
        <v>1.2</v>
      </c>
      <c r="B9" s="25" t="s">
        <v>23</v>
      </c>
      <c r="C9" s="30"/>
      <c r="D9" s="35"/>
      <c r="E9" s="31"/>
      <c r="F9" s="28">
        <f>ROUND(SUM(F10:F10),2)</f>
        <v>0</v>
      </c>
      <c r="G9" s="23"/>
      <c r="H9" s="9"/>
    </row>
    <row r="10" s="1" customFormat="1" ht="39" customHeight="1" spans="1:8">
      <c r="A10" s="36" t="s">
        <v>24</v>
      </c>
      <c r="B10" s="37" t="s">
        <v>12</v>
      </c>
      <c r="C10" s="37" t="s">
        <v>13</v>
      </c>
      <c r="D10" s="37">
        <v>6</v>
      </c>
      <c r="E10" s="27"/>
      <c r="F10" s="28">
        <f>ROUND(D10*E10,2)</f>
        <v>0</v>
      </c>
      <c r="G10" s="23" t="s">
        <v>14</v>
      </c>
      <c r="H10" s="9"/>
    </row>
    <row r="11" s="3" customFormat="1" ht="30" customHeight="1" spans="1:8">
      <c r="A11" s="19">
        <v>2</v>
      </c>
      <c r="B11" s="20" t="s">
        <v>25</v>
      </c>
      <c r="C11" s="20"/>
      <c r="D11" s="20"/>
      <c r="E11" s="21"/>
      <c r="F11" s="22">
        <f>F12+F17+F23+F29</f>
        <v>0</v>
      </c>
      <c r="G11" s="38"/>
      <c r="H11" s="39"/>
    </row>
    <row r="12" s="1" customFormat="1" ht="38" customHeight="1" spans="1:8">
      <c r="A12" s="36">
        <v>2.1</v>
      </c>
      <c r="B12" s="37" t="s">
        <v>26</v>
      </c>
      <c r="C12" s="37"/>
      <c r="D12" s="25"/>
      <c r="E12" s="27"/>
      <c r="F12" s="28">
        <f>ROUND(SUM(F13:F16),2)</f>
        <v>0</v>
      </c>
      <c r="G12" s="23"/>
      <c r="H12" s="9"/>
    </row>
    <row r="13" s="1" customFormat="1" ht="30" customHeight="1" spans="1:8">
      <c r="A13" s="36" t="s">
        <v>27</v>
      </c>
      <c r="B13" s="37" t="s">
        <v>28</v>
      </c>
      <c r="C13" s="37" t="s">
        <v>21</v>
      </c>
      <c r="D13" s="37">
        <v>441</v>
      </c>
      <c r="E13" s="40"/>
      <c r="F13" s="28">
        <f t="shared" ref="F13:F22" si="0">ROUND(D13*E13,2)</f>
        <v>0</v>
      </c>
      <c r="G13" s="23" t="s">
        <v>29</v>
      </c>
      <c r="H13" s="9"/>
    </row>
    <row r="14" s="1" customFormat="1" ht="30" customHeight="1" spans="1:8">
      <c r="A14" s="36" t="s">
        <v>30</v>
      </c>
      <c r="B14" s="37" t="s">
        <v>31</v>
      </c>
      <c r="C14" s="37" t="s">
        <v>32</v>
      </c>
      <c r="D14" s="37">
        <v>6</v>
      </c>
      <c r="E14" s="40"/>
      <c r="F14" s="28">
        <f t="shared" si="0"/>
        <v>0</v>
      </c>
      <c r="G14" s="23" t="s">
        <v>29</v>
      </c>
      <c r="H14" s="9"/>
    </row>
    <row r="15" s="1" customFormat="1" ht="30" customHeight="1" spans="1:8">
      <c r="A15" s="36" t="s">
        <v>33</v>
      </c>
      <c r="B15" s="37" t="s">
        <v>34</v>
      </c>
      <c r="C15" s="37" t="s">
        <v>35</v>
      </c>
      <c r="D15" s="37">
        <v>6</v>
      </c>
      <c r="E15" s="40"/>
      <c r="F15" s="28">
        <f t="shared" si="0"/>
        <v>0</v>
      </c>
      <c r="G15" s="23" t="s">
        <v>29</v>
      </c>
      <c r="H15" s="9"/>
    </row>
    <row r="16" s="1" customFormat="1" ht="60" customHeight="1" spans="1:8">
      <c r="A16" s="36" t="s">
        <v>36</v>
      </c>
      <c r="B16" s="37" t="s">
        <v>37</v>
      </c>
      <c r="C16" s="37" t="s">
        <v>35</v>
      </c>
      <c r="D16" s="37">
        <v>6</v>
      </c>
      <c r="E16" s="40"/>
      <c r="F16" s="28">
        <f t="shared" si="0"/>
        <v>0</v>
      </c>
      <c r="G16" s="23" t="s">
        <v>38</v>
      </c>
      <c r="H16" s="9"/>
    </row>
    <row r="17" s="1" customFormat="1" ht="38" customHeight="1" spans="1:8">
      <c r="A17" s="36">
        <v>2.2</v>
      </c>
      <c r="B17" s="37" t="s">
        <v>39</v>
      </c>
      <c r="C17" s="37"/>
      <c r="D17" s="25"/>
      <c r="E17" s="27"/>
      <c r="F17" s="28">
        <f>ROUND(SUM(F18:F22),2)</f>
        <v>0</v>
      </c>
      <c r="G17" s="23"/>
      <c r="H17" s="9"/>
    </row>
    <row r="18" s="1" customFormat="1" ht="30" customHeight="1" spans="1:8">
      <c r="A18" s="36" t="s">
        <v>40</v>
      </c>
      <c r="B18" s="37" t="s">
        <v>28</v>
      </c>
      <c r="C18" s="37" t="s">
        <v>21</v>
      </c>
      <c r="D18" s="37">
        <v>35</v>
      </c>
      <c r="E18" s="40"/>
      <c r="F18" s="28">
        <f t="shared" si="0"/>
        <v>0</v>
      </c>
      <c r="G18" s="23" t="s">
        <v>29</v>
      </c>
      <c r="H18" s="9"/>
    </row>
    <row r="19" s="1" customFormat="1" ht="30" customHeight="1" spans="1:8">
      <c r="A19" s="36" t="s">
        <v>41</v>
      </c>
      <c r="B19" s="37" t="s">
        <v>31</v>
      </c>
      <c r="C19" s="37" t="s">
        <v>32</v>
      </c>
      <c r="D19" s="37">
        <v>13</v>
      </c>
      <c r="E19" s="40"/>
      <c r="F19" s="28">
        <f t="shared" si="0"/>
        <v>0</v>
      </c>
      <c r="G19" s="23" t="s">
        <v>29</v>
      </c>
      <c r="H19" s="9"/>
    </row>
    <row r="20" s="1" customFormat="1" ht="30" customHeight="1" spans="1:8">
      <c r="A20" s="36" t="s">
        <v>42</v>
      </c>
      <c r="B20" s="41" t="s">
        <v>43</v>
      </c>
      <c r="C20" s="37" t="s">
        <v>35</v>
      </c>
      <c r="D20" s="37">
        <v>13</v>
      </c>
      <c r="E20" s="40"/>
      <c r="F20" s="28">
        <f t="shared" si="0"/>
        <v>0</v>
      </c>
      <c r="G20" s="23" t="s">
        <v>29</v>
      </c>
      <c r="H20" s="9"/>
    </row>
    <row r="21" s="1" customFormat="1" ht="30" customHeight="1" spans="1:8">
      <c r="A21" s="36" t="s">
        <v>44</v>
      </c>
      <c r="B21" s="41" t="s">
        <v>45</v>
      </c>
      <c r="C21" s="37" t="s">
        <v>35</v>
      </c>
      <c r="D21" s="37">
        <v>13</v>
      </c>
      <c r="E21" s="40"/>
      <c r="F21" s="28">
        <f t="shared" si="0"/>
        <v>0</v>
      </c>
      <c r="G21" s="23" t="s">
        <v>29</v>
      </c>
      <c r="H21" s="9"/>
    </row>
    <row r="22" s="1" customFormat="1" ht="60" customHeight="1" spans="1:8">
      <c r="A22" s="36" t="s">
        <v>46</v>
      </c>
      <c r="B22" s="37" t="s">
        <v>37</v>
      </c>
      <c r="C22" s="37" t="s">
        <v>35</v>
      </c>
      <c r="D22" s="37">
        <v>6</v>
      </c>
      <c r="E22" s="40"/>
      <c r="F22" s="28">
        <f t="shared" si="0"/>
        <v>0</v>
      </c>
      <c r="G22" s="23" t="s">
        <v>38</v>
      </c>
      <c r="H22" s="9"/>
    </row>
    <row r="23" s="1" customFormat="1" ht="38" customHeight="1" spans="1:8">
      <c r="A23" s="36">
        <v>2.3</v>
      </c>
      <c r="B23" s="37" t="s">
        <v>47</v>
      </c>
      <c r="C23" s="37"/>
      <c r="D23" s="25"/>
      <c r="E23" s="27"/>
      <c r="F23" s="28">
        <f>ROUND(SUM(F24:F28),2)</f>
        <v>0</v>
      </c>
      <c r="G23" s="23"/>
      <c r="H23" s="9"/>
    </row>
    <row r="24" s="1" customFormat="1" ht="30" customHeight="1" spans="1:8">
      <c r="A24" s="36" t="s">
        <v>48</v>
      </c>
      <c r="B24" s="37" t="s">
        <v>28</v>
      </c>
      <c r="C24" s="37" t="s">
        <v>21</v>
      </c>
      <c r="D24" s="37">
        <v>35</v>
      </c>
      <c r="E24" s="40"/>
      <c r="F24" s="28">
        <f>ROUND(D24*E24,2)</f>
        <v>0</v>
      </c>
      <c r="G24" s="23" t="s">
        <v>29</v>
      </c>
      <c r="H24" s="9"/>
    </row>
    <row r="25" s="1" customFormat="1" ht="30" customHeight="1" spans="1:8">
      <c r="A25" s="36" t="s">
        <v>49</v>
      </c>
      <c r="B25" s="37" t="s">
        <v>31</v>
      </c>
      <c r="C25" s="37" t="s">
        <v>32</v>
      </c>
      <c r="D25" s="37">
        <v>13</v>
      </c>
      <c r="E25" s="40"/>
      <c r="F25" s="28">
        <f>ROUND(D25*E25,2)</f>
        <v>0</v>
      </c>
      <c r="G25" s="23" t="s">
        <v>29</v>
      </c>
      <c r="H25" s="9"/>
    </row>
    <row r="26" s="1" customFormat="1" ht="30" customHeight="1" spans="1:8">
      <c r="A26" s="36" t="s">
        <v>50</v>
      </c>
      <c r="B26" s="41" t="s">
        <v>43</v>
      </c>
      <c r="C26" s="37" t="s">
        <v>35</v>
      </c>
      <c r="D26" s="37">
        <v>13</v>
      </c>
      <c r="E26" s="40"/>
      <c r="F26" s="28">
        <f>ROUND(D26*E26,2)</f>
        <v>0</v>
      </c>
      <c r="G26" s="23" t="s">
        <v>29</v>
      </c>
      <c r="H26" s="9"/>
    </row>
    <row r="27" s="1" customFormat="1" ht="30" customHeight="1" spans="1:8">
      <c r="A27" s="36" t="s">
        <v>51</v>
      </c>
      <c r="B27" s="41" t="s">
        <v>45</v>
      </c>
      <c r="C27" s="37" t="s">
        <v>35</v>
      </c>
      <c r="D27" s="37">
        <v>13</v>
      </c>
      <c r="E27" s="40"/>
      <c r="F27" s="28">
        <f>ROUND(D27*E27,2)</f>
        <v>0</v>
      </c>
      <c r="G27" s="23" t="s">
        <v>29</v>
      </c>
      <c r="H27" s="9"/>
    </row>
    <row r="28" s="1" customFormat="1" ht="60" customHeight="1" spans="1:8">
      <c r="A28" s="36" t="s">
        <v>52</v>
      </c>
      <c r="B28" s="37" t="s">
        <v>37</v>
      </c>
      <c r="C28" s="37" t="s">
        <v>35</v>
      </c>
      <c r="D28" s="37">
        <v>6</v>
      </c>
      <c r="E28" s="40"/>
      <c r="F28" s="28">
        <f>ROUND(D28*E28,2)</f>
        <v>0</v>
      </c>
      <c r="G28" s="23" t="s">
        <v>38</v>
      </c>
      <c r="H28" s="9"/>
    </row>
    <row r="29" s="1" customFormat="1" ht="38" customHeight="1" spans="1:8">
      <c r="A29" s="36">
        <v>2.4</v>
      </c>
      <c r="B29" s="37" t="s">
        <v>53</v>
      </c>
      <c r="C29" s="37"/>
      <c r="D29" s="25"/>
      <c r="E29" s="27"/>
      <c r="F29" s="28">
        <f>ROUND(SUM(F30:F34),2)</f>
        <v>0</v>
      </c>
      <c r="G29" s="23"/>
      <c r="H29" s="9"/>
    </row>
    <row r="30" s="1" customFormat="1" ht="30" customHeight="1" spans="1:8">
      <c r="A30" s="36" t="s">
        <v>54</v>
      </c>
      <c r="B30" s="37" t="s">
        <v>28</v>
      </c>
      <c r="C30" s="37" t="s">
        <v>21</v>
      </c>
      <c r="D30" s="37">
        <v>29</v>
      </c>
      <c r="E30" s="40"/>
      <c r="F30" s="28">
        <f>ROUND(D30*E30,2)</f>
        <v>0</v>
      </c>
      <c r="G30" s="23" t="s">
        <v>29</v>
      </c>
      <c r="H30" s="9"/>
    </row>
    <row r="31" s="1" customFormat="1" ht="30" customHeight="1" spans="1:8">
      <c r="A31" s="36" t="s">
        <v>55</v>
      </c>
      <c r="B31" s="37" t="s">
        <v>31</v>
      </c>
      <c r="C31" s="37" t="s">
        <v>32</v>
      </c>
      <c r="D31" s="37">
        <v>13</v>
      </c>
      <c r="E31" s="40"/>
      <c r="F31" s="28">
        <f>ROUND(D31*E31,2)</f>
        <v>0</v>
      </c>
      <c r="G31" s="23" t="s">
        <v>29</v>
      </c>
      <c r="H31" s="9"/>
    </row>
    <row r="32" s="1" customFormat="1" ht="30" customHeight="1" spans="1:8">
      <c r="A32" s="36" t="s">
        <v>56</v>
      </c>
      <c r="B32" s="41" t="s">
        <v>43</v>
      </c>
      <c r="C32" s="37" t="s">
        <v>35</v>
      </c>
      <c r="D32" s="37">
        <v>13</v>
      </c>
      <c r="E32" s="40"/>
      <c r="F32" s="28">
        <f t="shared" ref="F32:F39" si="1">ROUND(D32*E32,2)</f>
        <v>0</v>
      </c>
      <c r="G32" s="23" t="s">
        <v>29</v>
      </c>
      <c r="H32" s="9"/>
    </row>
    <row r="33" s="1" customFormat="1" ht="30" customHeight="1" spans="1:8">
      <c r="A33" s="36" t="s">
        <v>57</v>
      </c>
      <c r="B33" s="41" t="s">
        <v>45</v>
      </c>
      <c r="C33" s="37" t="s">
        <v>35</v>
      </c>
      <c r="D33" s="37">
        <v>13</v>
      </c>
      <c r="E33" s="40"/>
      <c r="F33" s="28">
        <f t="shared" si="1"/>
        <v>0</v>
      </c>
      <c r="G33" s="23" t="s">
        <v>29</v>
      </c>
      <c r="H33" s="9"/>
    </row>
    <row r="34" s="1" customFormat="1" ht="60" customHeight="1" spans="1:8">
      <c r="A34" s="36" t="s">
        <v>58</v>
      </c>
      <c r="B34" s="37" t="s">
        <v>37</v>
      </c>
      <c r="C34" s="37" t="s">
        <v>35</v>
      </c>
      <c r="D34" s="37">
        <v>12</v>
      </c>
      <c r="E34" s="40"/>
      <c r="F34" s="28">
        <f t="shared" si="1"/>
        <v>0</v>
      </c>
      <c r="G34" s="23" t="s">
        <v>38</v>
      </c>
      <c r="H34" s="9"/>
    </row>
    <row r="35" s="3" customFormat="1" ht="30" customHeight="1" spans="1:8">
      <c r="A35" s="42">
        <v>3</v>
      </c>
      <c r="B35" s="35" t="s">
        <v>59</v>
      </c>
      <c r="C35" s="35"/>
      <c r="D35" s="35"/>
      <c r="E35" s="43"/>
      <c r="F35" s="44">
        <f>F37+F38+F39</f>
        <v>0</v>
      </c>
      <c r="G35" s="38"/>
      <c r="H35" s="39"/>
    </row>
    <row r="36" s="1" customFormat="1" ht="30" customHeight="1" spans="1:8">
      <c r="A36" s="36">
        <v>3.1</v>
      </c>
      <c r="B36" s="30" t="s">
        <v>60</v>
      </c>
      <c r="C36" s="25"/>
      <c r="D36" s="25"/>
      <c r="E36" s="27"/>
      <c r="F36" s="28"/>
      <c r="G36" s="23"/>
      <c r="H36" s="9"/>
    </row>
    <row r="37" s="1" customFormat="1" ht="30" customHeight="1" spans="1:8">
      <c r="A37" s="34" t="s">
        <v>61</v>
      </c>
      <c r="B37" s="30" t="s">
        <v>62</v>
      </c>
      <c r="C37" s="30" t="s">
        <v>63</v>
      </c>
      <c r="D37" s="25">
        <v>8</v>
      </c>
      <c r="E37" s="27"/>
      <c r="F37" s="28">
        <f t="shared" si="1"/>
        <v>0</v>
      </c>
      <c r="G37" s="23" t="s">
        <v>64</v>
      </c>
      <c r="H37" s="9"/>
    </row>
    <row r="38" s="1" customFormat="1" ht="30" customHeight="1" spans="1:8">
      <c r="A38" s="34" t="s">
        <v>65</v>
      </c>
      <c r="B38" s="30" t="s">
        <v>66</v>
      </c>
      <c r="C38" s="30" t="s">
        <v>63</v>
      </c>
      <c r="D38" s="25">
        <v>3</v>
      </c>
      <c r="E38" s="27"/>
      <c r="F38" s="28">
        <f t="shared" si="1"/>
        <v>0</v>
      </c>
      <c r="G38" s="23" t="s">
        <v>67</v>
      </c>
      <c r="H38" s="9"/>
    </row>
    <row r="39" s="1" customFormat="1" ht="30" customHeight="1" spans="1:8">
      <c r="A39" s="34" t="s">
        <v>68</v>
      </c>
      <c r="B39" s="30" t="s">
        <v>69</v>
      </c>
      <c r="C39" s="30" t="s">
        <v>63</v>
      </c>
      <c r="D39" s="25">
        <v>3</v>
      </c>
      <c r="E39" s="27"/>
      <c r="F39" s="28">
        <f t="shared" si="1"/>
        <v>0</v>
      </c>
      <c r="G39" s="23" t="s">
        <v>70</v>
      </c>
      <c r="H39" s="9"/>
    </row>
    <row r="40" s="3" customFormat="1" ht="37" customHeight="1" spans="1:8">
      <c r="A40" s="45" t="s">
        <v>71</v>
      </c>
      <c r="B40" s="46"/>
      <c r="C40" s="46"/>
      <c r="D40" s="46"/>
      <c r="E40" s="46"/>
      <c r="F40" s="47">
        <f>ROUND((F4+F11+F35),2)</f>
        <v>0</v>
      </c>
      <c r="G40" s="48"/>
      <c r="H40" s="39"/>
    </row>
  </sheetData>
  <sheetProtection password="C613" sheet="1" objects="1"/>
  <protectedRanges>
    <protectedRange password="C613" sqref="E4:E39" name="区域1"/>
  </protectedRanges>
  <autoFilter xmlns:etc="http://www.wps.cn/officeDocument/2017/etCustomData" ref="A1:XFD42" etc:filterBottomFollowUsedRange="0">
    <extLst/>
  </autoFilter>
  <mergeCells count="4">
    <mergeCell ref="A1:G1"/>
    <mergeCell ref="A2:B2"/>
    <mergeCell ref="E2:G2"/>
    <mergeCell ref="A40:E40"/>
  </mergeCells>
  <pageMargins left="0.751388888888889" right="0.751388888888889" top="1" bottom="1" header="0.5" footer="0.5"/>
  <pageSetup paperSize="9" scale="7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工程量清单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LLL</cp:lastModifiedBy>
  <dcterms:created xsi:type="dcterms:W3CDTF">2024-06-23T11:33:00Z</dcterms:created>
  <dcterms:modified xsi:type="dcterms:W3CDTF">2025-02-12T02:00:51Z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8E7F5368533747168E65DDB9D99959C9_13</vt:lpwstr>
  </property>
  <property fmtid="{D5CDD505-2E9C-101B-9397-08002B2CF9AE}" pid="3" name="KSOProductBuildVer">
    <vt:lpwstr>2052-12.1.0.17827</vt:lpwstr>
  </property>
</Properties>
</file>